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H\LINH COOL\TONG HOP\NAM 2023\Hoi nghi ccvcnld So\"/>
    </mc:Choice>
  </mc:AlternateContent>
  <bookViews>
    <workbookView xWindow="-120" yWindow="-120" windowWidth="20730" windowHeight="11760"/>
  </bookViews>
  <sheets>
    <sheet name="Sheet1" sheetId="1" r:id="rId1"/>
    <sheet name="Sheet2" sheetId="4" r:id="rId2"/>
    <sheet name="NHAP" sheetId="3" state="hidden" r:id="rId3"/>
  </sheets>
  <calcPr calcId="191029"/>
</workbook>
</file>

<file path=xl/calcChain.xml><?xml version="1.0" encoding="utf-8"?>
<calcChain xmlns="http://schemas.openxmlformats.org/spreadsheetml/2006/main">
  <c r="D29" i="3" l="1"/>
  <c r="D27" i="3"/>
  <c r="L27" i="3"/>
  <c r="G29" i="4" l="1"/>
  <c r="G27" i="4"/>
  <c r="D32" i="4" l="1"/>
  <c r="D29" i="4"/>
  <c r="D28" i="4"/>
  <c r="D27" i="4"/>
  <c r="D21" i="4"/>
  <c r="D18" i="4"/>
  <c r="D16" i="4" s="1"/>
  <c r="D13" i="4"/>
  <c r="G32" i="1"/>
  <c r="G29" i="1"/>
  <c r="G28" i="1"/>
  <c r="G21" i="1"/>
  <c r="G13" i="1"/>
  <c r="D27" i="1"/>
  <c r="G27" i="1" s="1"/>
  <c r="G30" i="4" l="1"/>
  <c r="D30" i="4"/>
  <c r="G26" i="4"/>
  <c r="G35" i="4" s="1"/>
  <c r="G38" i="4" s="1"/>
  <c r="G20" i="4"/>
  <c r="G19" i="4" s="1"/>
  <c r="D20" i="4"/>
  <c r="D19" i="4" s="1"/>
  <c r="G16" i="4"/>
  <c r="G12" i="4" s="1"/>
  <c r="D12" i="4"/>
  <c r="G25" i="4" l="1"/>
  <c r="G39" i="4" s="1"/>
  <c r="G40" i="4" s="1"/>
  <c r="D40" i="4" s="1"/>
  <c r="D25" i="4"/>
  <c r="D26" i="4"/>
  <c r="D35" i="4" s="1"/>
  <c r="D38" i="4" s="1"/>
  <c r="D39" i="4" l="1"/>
  <c r="L32" i="3"/>
  <c r="K32" i="3"/>
  <c r="U40" i="3"/>
  <c r="P40" i="3"/>
  <c r="S40" i="3"/>
  <c r="R40" i="3"/>
  <c r="T29" i="3"/>
  <c r="Q40" i="3"/>
  <c r="O27" i="3"/>
  <c r="L28" i="3"/>
  <c r="N37" i="3"/>
  <c r="K29" i="3" l="1"/>
  <c r="M28" i="3" l="1"/>
  <c r="M29" i="3"/>
  <c r="M30" i="3"/>
  <c r="M31" i="3"/>
  <c r="M27" i="3"/>
  <c r="M32" i="3" s="1"/>
  <c r="G30" i="3"/>
  <c r="G26" i="3" s="1"/>
  <c r="G35" i="3" s="1"/>
  <c r="G38" i="3" s="1"/>
  <c r="D30" i="3"/>
  <c r="D26" i="3" s="1"/>
  <c r="D35" i="3" s="1"/>
  <c r="D38" i="3" s="1"/>
  <c r="G20" i="3"/>
  <c r="G19" i="3" s="1"/>
  <c r="D20" i="3"/>
  <c r="D19" i="3"/>
  <c r="G16" i="3"/>
  <c r="G12" i="3" s="1"/>
  <c r="D16" i="3"/>
  <c r="D12" i="3" s="1"/>
  <c r="D25" i="3" s="1"/>
  <c r="D39" i="3" l="1"/>
  <c r="D40" i="3" s="1"/>
  <c r="G25" i="3"/>
  <c r="G39" i="3" s="1"/>
  <c r="G40" i="3" s="1"/>
  <c r="G30" i="1"/>
  <c r="G26" i="1"/>
  <c r="G35" i="1" s="1"/>
  <c r="G38" i="1" s="1"/>
  <c r="G20" i="1"/>
  <c r="G19" i="1" s="1"/>
  <c r="G12" i="1"/>
  <c r="G25" i="1" s="1"/>
  <c r="G39" i="1" l="1"/>
  <c r="D30" i="1"/>
  <c r="D26" i="1" s="1"/>
  <c r="D35" i="1" s="1"/>
  <c r="D38" i="1" s="1"/>
  <c r="D40" i="1" s="1"/>
  <c r="G40" i="1" s="1"/>
  <c r="D20" i="1"/>
  <c r="D19" i="1" s="1"/>
  <c r="D12" i="1"/>
  <c r="D25" i="1" l="1"/>
  <c r="D39" i="1"/>
</calcChain>
</file>

<file path=xl/sharedStrings.xml><?xml version="1.0" encoding="utf-8"?>
<sst xmlns="http://schemas.openxmlformats.org/spreadsheetml/2006/main" count="241" uniqueCount="93">
  <si>
    <t>STT</t>
  </si>
  <si>
    <t>NỘI DUNG</t>
  </si>
  <si>
    <t>I</t>
  </si>
  <si>
    <t>PHẦN THU</t>
  </si>
  <si>
    <t>II</t>
  </si>
  <si>
    <t>Đoàn phí công đoàn</t>
  </si>
  <si>
    <t>Kinh phí công đoàn</t>
  </si>
  <si>
    <t xml:space="preserve">PHẦN CHI </t>
  </si>
  <si>
    <t>Chia ra</t>
  </si>
  <si>
    <t>Công đoàn cơ sở thành viên</t>
  </si>
  <si>
    <t>Đơn vị sự nghiệp trực thuộc</t>
  </si>
  <si>
    <t>Công đoàn cơ sở</t>
  </si>
  <si>
    <t xml:space="preserve">THÔNG BÁO </t>
  </si>
  <si>
    <t>CÔNG ĐOÀN VIÊN CHỨC TỈNH BÌNH DƯƠNG</t>
  </si>
  <si>
    <t>CỘNG HOÀ XÃ HỘI CHỦ NGHĨA VIỆT NAM</t>
  </si>
  <si>
    <t>Độc lập - Tự do - Hạnh phúc</t>
  </si>
  <si>
    <t>TM. BAN CHẤP HÀNH</t>
  </si>
  <si>
    <t xml:space="preserve">    (Ký tên, đóng dấu)</t>
  </si>
  <si>
    <t>CĐCS SỞ TÀI NGUYÊN VÀ MÔI TRƯỜNG</t>
  </si>
  <si>
    <t>Bình Dương, ngày       tháng       năm 2023</t>
  </si>
  <si>
    <t>Tổng hợp dự toán trong kỳ</t>
  </si>
  <si>
    <t>TÀI CHÍNH CÔNG ĐOÀN TÍCH LŨY ĐẦU KỲ</t>
  </si>
  <si>
    <t>2.1</t>
  </si>
  <si>
    <t>2.2</t>
  </si>
  <si>
    <t>2.3</t>
  </si>
  <si>
    <t>2.4</t>
  </si>
  <si>
    <t>Các khoản thu khác</t>
  </si>
  <si>
    <t>25.01</t>
  </si>
  <si>
    <t>25.02</t>
  </si>
  <si>
    <t>CỘNG THU TCCĐ</t>
  </si>
  <si>
    <t>2.5</t>
  </si>
  <si>
    <t>a. KPCĐ cấp trên cấp theo phân phối</t>
  </si>
  <si>
    <t>28.01</t>
  </si>
  <si>
    <t>b. Tài chính công đoàn cấp trên cấp hỗ trợ</t>
  </si>
  <si>
    <t>28.02</t>
  </si>
  <si>
    <t>2.6</t>
  </si>
  <si>
    <t>ĐPCĐ, KPCĐ cấp dưới nộp lên</t>
  </si>
  <si>
    <t>2.7</t>
  </si>
  <si>
    <t>TỔNG CỘNG THU</t>
  </si>
  <si>
    <t>III</t>
  </si>
  <si>
    <t>3.1</t>
  </si>
  <si>
    <t>3.2</t>
  </si>
  <si>
    <t>3.3</t>
  </si>
  <si>
    <t>Chi quản lý hành chính</t>
  </si>
  <si>
    <t>3.4</t>
  </si>
  <si>
    <t>34.01</t>
  </si>
  <si>
    <t>34.02</t>
  </si>
  <si>
    <t>34.03</t>
  </si>
  <si>
    <t>3.5</t>
  </si>
  <si>
    <t>Chi khác</t>
  </si>
  <si>
    <t>CỘNG CHI TCCĐ</t>
  </si>
  <si>
    <t>3.6</t>
  </si>
  <si>
    <t>3.7</t>
  </si>
  <si>
    <t>Bàn giao tài chính công đoàn</t>
  </si>
  <si>
    <t>TỔNG CỘNG CHI</t>
  </si>
  <si>
    <t>IV</t>
  </si>
  <si>
    <t>V</t>
  </si>
  <si>
    <t>KINH PHÍ DỰ PHÒNG</t>
  </si>
  <si>
    <t>Biểu số 11a/CK-TLĐ</t>
  </si>
  <si>
    <t>CÔNG KHAI DỰ TOÁN THU, CHI TÀI CHÍNH CÔNG ĐOÀN CƠ SỞ NĂM 2023</t>
  </si>
  <si>
    <t>Ngân sách nhà nước cấp hỗ trợ</t>
  </si>
  <si>
    <t>a - Chuyên môn hỗ trợ</t>
  </si>
  <si>
    <t xml:space="preserve">b - Thu khác </t>
  </si>
  <si>
    <t>Tài chính công đoàn cấp trên cấp</t>
  </si>
  <si>
    <t>Nhận bàn giao tài chính công đoàn</t>
  </si>
  <si>
    <t>Chi trực tiếp chăm lo, bảo vệ, đào tạo đoàn
 viên và người lao động</t>
  </si>
  <si>
    <t>Chi tuyên truyền đoàn viên và người lao động</t>
  </si>
  <si>
    <t>Chi lương, phụ cấp và các khoản phải nộp
 theo lương</t>
  </si>
  <si>
    <t>a. Lương của cán bộ trong biên chế</t>
  </si>
  <si>
    <t>b. Phụ cấp cán bộ công đoàn</t>
  </si>
  <si>
    <t>c. Các khoản phải nộp theo lương</t>
  </si>
  <si>
    <t>ĐPCĐ, KPCĐ phải nộp cấp trên quản lý
 trực tiếp</t>
  </si>
  <si>
    <t>TÀI CHÍNH CÔNG ĐOÀN TÍCH LŨY 
CUỐI KỲ</t>
  </si>
  <si>
    <t>Mã 
số</t>
  </si>
  <si>
    <t>Dự toán</t>
  </si>
  <si>
    <t>Thăm hỏi đoàn viên</t>
  </si>
  <si>
    <t>'Chi quản lý hành chính</t>
  </si>
  <si>
    <t>Thực hiện</t>
  </si>
  <si>
    <t>Tồn</t>
  </si>
  <si>
    <t>NH</t>
  </si>
  <si>
    <t>TM</t>
  </si>
  <si>
    <t>Khen CDVC</t>
  </si>
  <si>
    <t>Tuyên truyền</t>
  </si>
  <si>
    <t xml:space="preserve"> Phụ cấp BCH</t>
  </si>
  <si>
    <t>Phụ cấp KT</t>
  </si>
  <si>
    <t>Văn PP</t>
  </si>
  <si>
    <t>PCK</t>
  </si>
  <si>
    <t>Tổng cộng</t>
  </si>
  <si>
    <t>Biểu số 11b/CK-TLĐ</t>
  </si>
  <si>
    <t>CÔNG KHAI QUYẾT TOÁN THU, CHI TÀI CHÍNH CÔNG ĐOÀN CƠ SỞ NĂM 2023</t>
  </si>
  <si>
    <t>Tổng hợp quyết toán trong kỳ</t>
  </si>
  <si>
    <t>(Mục 3.4 Chi lương, phụ cấp và các khoản phải nộp theo lương: Dự toán theo quyết định số 4290/QĐ-TLĐ ngày
01/03/2022)</t>
  </si>
  <si>
    <t>(Mục 3.4 Chi lương, phụ cấp và các khoản phải nộp theo lương: Chi theo quyết định mới số 5692/QĐ-TLĐ ngày 08/12/2022 và số 7201/QĐ-TLĐ ngày 18/05/2023 )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</si>
</sst>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left"/>
    </xf>
    <xf numFmtId="3" fontId="3" fillId="0" borderId="1" xfId="1" applyNumberFormat="1" applyFont="1" applyBorder="1"/>
    <xf numFmtId="3" fontId="3" fillId="0" borderId="1" xfId="1" quotePrefix="1" applyNumberFormat="1" applyFont="1" applyBorder="1"/>
    <xf numFmtId="3" fontId="3" fillId="0" borderId="1" xfId="1" applyNumberFormat="1" applyFont="1" applyBorder="1" applyAlignment="1">
      <alignment horizontal="center"/>
    </xf>
    <xf numFmtId="3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/>
    <xf numFmtId="3" fontId="3" fillId="0" borderId="1" xfId="1" applyNumberFormat="1" applyFont="1" applyBorder="1" applyAlignment="1">
      <alignment wrapText="1"/>
    </xf>
    <xf numFmtId="3" fontId="2" fillId="0" borderId="1" xfId="1" applyNumberFormat="1" applyFont="1" applyBorder="1" applyAlignment="1">
      <alignment horizontal="left" wrapText="1"/>
    </xf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3" fontId="2" fillId="0" borderId="1" xfId="1" quotePrefix="1" applyNumberFormat="1" applyFont="1" applyBorder="1" applyAlignment="1">
      <alignment horizontal="center"/>
    </xf>
    <xf numFmtId="3" fontId="2" fillId="0" borderId="1" xfId="1" quotePrefix="1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6" fillId="2" borderId="0" xfId="0" applyNumberFormat="1" applyFont="1" applyFill="1"/>
    <xf numFmtId="3" fontId="7" fillId="2" borderId="0" xfId="0" applyNumberFormat="1" applyFont="1" applyFill="1"/>
    <xf numFmtId="0" fontId="6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0" fontId="6" fillId="0" borderId="1" xfId="0" quotePrefix="1" applyFont="1" applyBorder="1"/>
    <xf numFmtId="3" fontId="6" fillId="3" borderId="1" xfId="0" applyNumberFormat="1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2" fillId="0" borderId="0" xfId="1" applyNumberFormat="1" applyFont="1" applyBorder="1" applyAlignment="1">
      <alignment horizontal="center"/>
    </xf>
    <xf numFmtId="3" fontId="2" fillId="0" borderId="0" xfId="1" quotePrefix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left" wrapText="1"/>
    </xf>
    <xf numFmtId="3" fontId="2" fillId="0" borderId="4" xfId="1" applyNumberFormat="1" applyFont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28575</xdr:rowOff>
    </xdr:from>
    <xdr:to>
      <xdr:col>1</xdr:col>
      <xdr:colOff>2152650</xdr:colOff>
      <xdr:row>3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14400" y="409575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1057275</xdr:colOff>
      <xdr:row>2</xdr:row>
      <xdr:rowOff>180975</xdr:rowOff>
    </xdr:from>
    <xdr:to>
      <xdr:col>5</xdr:col>
      <xdr:colOff>485775</xdr:colOff>
      <xdr:row>2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629275" y="371475"/>
          <a:ext cx="1733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28575</xdr:rowOff>
    </xdr:from>
    <xdr:to>
      <xdr:col>1</xdr:col>
      <xdr:colOff>2152650</xdr:colOff>
      <xdr:row>3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9A2A43D-D748-4C11-9DFE-C88D7CB2E84A}"/>
            </a:ext>
          </a:extLst>
        </xdr:cNvPr>
        <xdr:cNvCxnSpPr/>
      </xdr:nvCxnSpPr>
      <xdr:spPr>
        <a:xfrm>
          <a:off x="790575" y="676275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1057275</xdr:colOff>
      <xdr:row>2</xdr:row>
      <xdr:rowOff>180975</xdr:rowOff>
    </xdr:from>
    <xdr:to>
      <xdr:col>5</xdr:col>
      <xdr:colOff>485775</xdr:colOff>
      <xdr:row>2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2C5657-868D-4B1A-A8A4-AE0F87DADAED}"/>
            </a:ext>
          </a:extLst>
        </xdr:cNvPr>
        <xdr:cNvCxnSpPr/>
      </xdr:nvCxnSpPr>
      <xdr:spPr>
        <a:xfrm>
          <a:off x="4619625" y="628650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28575</xdr:rowOff>
    </xdr:from>
    <xdr:to>
      <xdr:col>1</xdr:col>
      <xdr:colOff>2152650</xdr:colOff>
      <xdr:row>3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8CD33B2-262D-4AC6-A066-9B0FEE4E40AE}"/>
            </a:ext>
          </a:extLst>
        </xdr:cNvPr>
        <xdr:cNvCxnSpPr/>
      </xdr:nvCxnSpPr>
      <xdr:spPr>
        <a:xfrm>
          <a:off x="790575" y="62865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1057275</xdr:colOff>
      <xdr:row>2</xdr:row>
      <xdr:rowOff>180975</xdr:rowOff>
    </xdr:from>
    <xdr:to>
      <xdr:col>5</xdr:col>
      <xdr:colOff>485775</xdr:colOff>
      <xdr:row>2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655BD4-7A02-4CFF-911D-BFC1DEEE29BC}"/>
            </a:ext>
          </a:extLst>
        </xdr:cNvPr>
        <xdr:cNvCxnSpPr/>
      </xdr:nvCxnSpPr>
      <xdr:spPr>
        <a:xfrm>
          <a:off x="4819650" y="581025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46" workbookViewId="0">
      <selection activeCell="B49" sqref="B49"/>
    </sheetView>
  </sheetViews>
  <sheetFormatPr defaultRowHeight="15.75" x14ac:dyDescent="0.25"/>
  <cols>
    <col min="1" max="1" width="7.28515625" style="10" customWidth="1"/>
    <col min="2" max="2" width="42.28515625" style="10" customWidth="1"/>
    <col min="3" max="3" width="5.7109375" style="10" customWidth="1"/>
    <col min="4" max="4" width="14" style="11" customWidth="1"/>
    <col min="5" max="5" width="9.85546875" style="10" customWidth="1"/>
    <col min="6" max="6" width="10.42578125" style="10" customWidth="1"/>
    <col min="7" max="7" width="14.140625" style="11" customWidth="1"/>
    <col min="8" max="8" width="9.140625" style="10"/>
    <col min="9" max="9" width="11.140625" style="10" bestFit="1" customWidth="1"/>
    <col min="10" max="16384" width="9.140625" style="10"/>
  </cols>
  <sheetData>
    <row r="1" spans="1:7" ht="19.5" customHeight="1" x14ac:dyDescent="0.25">
      <c r="E1" s="44" t="s">
        <v>58</v>
      </c>
      <c r="F1" s="44"/>
      <c r="G1" s="44"/>
    </row>
    <row r="2" spans="1:7" x14ac:dyDescent="0.25">
      <c r="A2" s="47" t="s">
        <v>13</v>
      </c>
      <c r="B2" s="47"/>
      <c r="C2" s="47" t="s">
        <v>14</v>
      </c>
      <c r="D2" s="47"/>
      <c r="E2" s="47"/>
      <c r="F2" s="47"/>
      <c r="G2" s="47"/>
    </row>
    <row r="3" spans="1:7" x14ac:dyDescent="0.25">
      <c r="A3" s="47" t="s">
        <v>18</v>
      </c>
      <c r="B3" s="47"/>
      <c r="C3" s="47" t="s">
        <v>15</v>
      </c>
      <c r="D3" s="47"/>
      <c r="E3" s="47"/>
      <c r="F3" s="47"/>
      <c r="G3" s="47"/>
    </row>
    <row r="4" spans="1:7" x14ac:dyDescent="0.25">
      <c r="A4" s="12"/>
      <c r="B4" s="12"/>
      <c r="C4" s="48" t="s">
        <v>19</v>
      </c>
      <c r="D4" s="48"/>
      <c r="E4" s="48"/>
      <c r="F4" s="48"/>
      <c r="G4" s="48"/>
    </row>
    <row r="5" spans="1:7" x14ac:dyDescent="0.25">
      <c r="A5" s="47" t="s">
        <v>12</v>
      </c>
      <c r="B5" s="47"/>
      <c r="C5" s="47"/>
      <c r="D5" s="47"/>
      <c r="E5" s="47"/>
      <c r="F5" s="47"/>
      <c r="G5" s="47"/>
    </row>
    <row r="6" spans="1:7" x14ac:dyDescent="0.25">
      <c r="A6" s="47" t="s">
        <v>59</v>
      </c>
      <c r="B6" s="47"/>
      <c r="C6" s="47"/>
      <c r="D6" s="47"/>
      <c r="E6" s="47"/>
      <c r="F6" s="47"/>
      <c r="G6" s="47"/>
    </row>
    <row r="9" spans="1:7" ht="24.75" customHeight="1" x14ac:dyDescent="0.25">
      <c r="A9" s="49" t="s">
        <v>0</v>
      </c>
      <c r="B9" s="49" t="s">
        <v>1</v>
      </c>
      <c r="C9" s="51" t="s">
        <v>73</v>
      </c>
      <c r="D9" s="50" t="s">
        <v>20</v>
      </c>
      <c r="E9" s="49" t="s">
        <v>8</v>
      </c>
      <c r="F9" s="49"/>
      <c r="G9" s="49"/>
    </row>
    <row r="10" spans="1:7" ht="65.25" customHeight="1" x14ac:dyDescent="0.25">
      <c r="A10" s="49"/>
      <c r="B10" s="49"/>
      <c r="C10" s="52"/>
      <c r="D10" s="50"/>
      <c r="E10" s="13" t="s">
        <v>9</v>
      </c>
      <c r="F10" s="13" t="s">
        <v>10</v>
      </c>
      <c r="G10" s="14" t="s">
        <v>11</v>
      </c>
    </row>
    <row r="11" spans="1:7" ht="31.5" x14ac:dyDescent="0.25">
      <c r="A11" s="13" t="s">
        <v>2</v>
      </c>
      <c r="B11" s="15" t="s">
        <v>21</v>
      </c>
      <c r="C11" s="5">
        <v>10</v>
      </c>
      <c r="D11" s="16">
        <v>415380656</v>
      </c>
      <c r="E11" s="13"/>
      <c r="F11" s="13"/>
      <c r="G11" s="16">
        <v>415380656</v>
      </c>
    </row>
    <row r="12" spans="1:7" ht="21" customHeight="1" x14ac:dyDescent="0.25">
      <c r="A12" s="1" t="s">
        <v>4</v>
      </c>
      <c r="B12" s="2" t="s">
        <v>3</v>
      </c>
      <c r="C12" s="5">
        <v>20</v>
      </c>
      <c r="D12" s="16">
        <f>D13+D16</f>
        <v>353495839</v>
      </c>
      <c r="E12" s="17"/>
      <c r="F12" s="17"/>
      <c r="G12" s="16">
        <f>G13+G16</f>
        <v>353495839</v>
      </c>
    </row>
    <row r="13" spans="1:7" ht="21" customHeight="1" x14ac:dyDescent="0.25">
      <c r="A13" s="5" t="s">
        <v>22</v>
      </c>
      <c r="B13" s="3" t="s">
        <v>5</v>
      </c>
      <c r="C13" s="5">
        <v>22</v>
      </c>
      <c r="D13" s="18">
        <v>353495839</v>
      </c>
      <c r="E13" s="18"/>
      <c r="F13" s="18"/>
      <c r="G13" s="18">
        <f>D13</f>
        <v>353495839</v>
      </c>
    </row>
    <row r="14" spans="1:7" ht="21" customHeight="1" x14ac:dyDescent="0.25">
      <c r="A14" s="5" t="s">
        <v>23</v>
      </c>
      <c r="B14" s="3" t="s">
        <v>6</v>
      </c>
      <c r="C14" s="5">
        <v>23</v>
      </c>
      <c r="D14" s="18"/>
      <c r="E14" s="18"/>
      <c r="F14" s="17"/>
      <c r="G14" s="18"/>
    </row>
    <row r="15" spans="1:7" ht="21" customHeight="1" x14ac:dyDescent="0.25">
      <c r="A15" s="5" t="s">
        <v>24</v>
      </c>
      <c r="B15" s="3" t="s">
        <v>60</v>
      </c>
      <c r="C15" s="5">
        <v>24</v>
      </c>
      <c r="D15" s="18"/>
      <c r="E15" s="18"/>
      <c r="F15" s="17"/>
      <c r="G15" s="18"/>
    </row>
    <row r="16" spans="1:7" ht="21" customHeight="1" x14ac:dyDescent="0.25">
      <c r="A16" s="5" t="s">
        <v>25</v>
      </c>
      <c r="B16" s="3" t="s">
        <v>26</v>
      </c>
      <c r="C16" s="5">
        <v>25</v>
      </c>
      <c r="D16" s="16"/>
      <c r="E16" s="18"/>
      <c r="F16" s="18"/>
      <c r="G16" s="16"/>
    </row>
    <row r="17" spans="1:9" ht="21" customHeight="1" x14ac:dyDescent="0.25">
      <c r="A17" s="5"/>
      <c r="B17" s="4" t="s">
        <v>61</v>
      </c>
      <c r="C17" s="6" t="s">
        <v>27</v>
      </c>
      <c r="D17" s="18"/>
      <c r="E17" s="17"/>
      <c r="F17" s="17"/>
      <c r="G17" s="18"/>
    </row>
    <row r="18" spans="1:9" ht="21" customHeight="1" x14ac:dyDescent="0.25">
      <c r="A18" s="5"/>
      <c r="B18" s="4" t="s">
        <v>62</v>
      </c>
      <c r="C18" s="6" t="s">
        <v>28</v>
      </c>
      <c r="D18" s="18"/>
      <c r="E18" s="17"/>
      <c r="F18" s="17"/>
      <c r="G18" s="18"/>
    </row>
    <row r="19" spans="1:9" ht="21" customHeight="1" x14ac:dyDescent="0.25">
      <c r="A19" s="5"/>
      <c r="B19" s="1" t="s">
        <v>29</v>
      </c>
      <c r="C19" s="5"/>
      <c r="D19" s="16">
        <f>D20</f>
        <v>388845423</v>
      </c>
      <c r="E19" s="18"/>
      <c r="F19" s="18"/>
      <c r="G19" s="16">
        <f>G20</f>
        <v>388845423</v>
      </c>
    </row>
    <row r="20" spans="1:9" ht="21" customHeight="1" x14ac:dyDescent="0.25">
      <c r="A20" s="5" t="s">
        <v>30</v>
      </c>
      <c r="B20" s="3" t="s">
        <v>63</v>
      </c>
      <c r="C20" s="5">
        <v>28</v>
      </c>
      <c r="D20" s="16">
        <f>D21</f>
        <v>388845423</v>
      </c>
      <c r="E20" s="18"/>
      <c r="F20" s="18"/>
      <c r="G20" s="16">
        <f>G21</f>
        <v>388845423</v>
      </c>
    </row>
    <row r="21" spans="1:9" ht="21" customHeight="1" x14ac:dyDescent="0.25">
      <c r="A21" s="5"/>
      <c r="B21" s="7" t="s">
        <v>31</v>
      </c>
      <c r="C21" s="5" t="s">
        <v>32</v>
      </c>
      <c r="D21" s="18">
        <v>388845423</v>
      </c>
      <c r="E21" s="18"/>
      <c r="F21" s="17"/>
      <c r="G21" s="18">
        <f>D21</f>
        <v>388845423</v>
      </c>
    </row>
    <row r="22" spans="1:9" ht="21" customHeight="1" x14ac:dyDescent="0.25">
      <c r="A22" s="5"/>
      <c r="B22" s="4" t="s">
        <v>33</v>
      </c>
      <c r="C22" s="5" t="s">
        <v>34</v>
      </c>
      <c r="D22" s="18"/>
      <c r="E22" s="18"/>
      <c r="F22" s="18"/>
      <c r="G22" s="18"/>
    </row>
    <row r="23" spans="1:9" ht="21" customHeight="1" x14ac:dyDescent="0.25">
      <c r="A23" s="5" t="s">
        <v>35</v>
      </c>
      <c r="B23" s="4" t="s">
        <v>36</v>
      </c>
      <c r="C23" s="5">
        <v>29</v>
      </c>
      <c r="D23" s="18"/>
      <c r="E23" s="18"/>
      <c r="F23" s="18"/>
      <c r="G23" s="18"/>
    </row>
    <row r="24" spans="1:9" ht="21" customHeight="1" x14ac:dyDescent="0.25">
      <c r="A24" s="5" t="s">
        <v>37</v>
      </c>
      <c r="B24" s="4" t="s">
        <v>64</v>
      </c>
      <c r="C24" s="5">
        <v>40</v>
      </c>
      <c r="D24" s="18"/>
      <c r="E24" s="18"/>
      <c r="F24" s="18"/>
      <c r="G24" s="18"/>
    </row>
    <row r="25" spans="1:9" ht="21" customHeight="1" x14ac:dyDescent="0.25">
      <c r="A25" s="5"/>
      <c r="B25" s="1" t="s">
        <v>38</v>
      </c>
      <c r="C25" s="5"/>
      <c r="D25" s="16">
        <f>D11+D12+D19</f>
        <v>1157721918</v>
      </c>
      <c r="E25" s="18"/>
      <c r="F25" s="18"/>
      <c r="G25" s="16">
        <f>G11+G12+G19</f>
        <v>1157721918</v>
      </c>
      <c r="I25" s="11"/>
    </row>
    <row r="26" spans="1:9" ht="21" customHeight="1" x14ac:dyDescent="0.25">
      <c r="A26" s="1" t="s">
        <v>39</v>
      </c>
      <c r="B26" s="2" t="s">
        <v>7</v>
      </c>
      <c r="D26" s="16">
        <f>D27+D28+D29+D30</f>
        <v>950031591</v>
      </c>
      <c r="E26" s="17"/>
      <c r="F26" s="17"/>
      <c r="G26" s="16">
        <f>G27+G28+G29+G30</f>
        <v>950031591</v>
      </c>
    </row>
    <row r="27" spans="1:9" ht="33.75" customHeight="1" x14ac:dyDescent="0.25">
      <c r="A27" s="5" t="s">
        <v>40</v>
      </c>
      <c r="B27" s="8" t="s">
        <v>65</v>
      </c>
      <c r="C27" s="5">
        <v>31</v>
      </c>
      <c r="D27" s="18">
        <f>318146255+137097504</f>
        <v>455243759</v>
      </c>
      <c r="E27" s="18"/>
      <c r="F27" s="18"/>
      <c r="G27" s="18">
        <f>D27</f>
        <v>455243759</v>
      </c>
    </row>
    <row r="28" spans="1:9" ht="20.25" customHeight="1" x14ac:dyDescent="0.25">
      <c r="A28" s="5" t="s">
        <v>41</v>
      </c>
      <c r="B28" s="4" t="s">
        <v>66</v>
      </c>
      <c r="C28" s="5">
        <v>32</v>
      </c>
      <c r="D28" s="18">
        <v>340251268</v>
      </c>
      <c r="E28" s="18"/>
      <c r="F28" s="18"/>
      <c r="G28" s="18">
        <f>D28</f>
        <v>340251268</v>
      </c>
    </row>
    <row r="29" spans="1:9" ht="20.25" customHeight="1" x14ac:dyDescent="0.25">
      <c r="A29" s="5" t="s">
        <v>42</v>
      </c>
      <c r="B29" s="4" t="s">
        <v>43</v>
      </c>
      <c r="C29" s="5">
        <v>33</v>
      </c>
      <c r="D29" s="18">
        <v>79536564</v>
      </c>
      <c r="E29" s="18"/>
      <c r="F29" s="18"/>
      <c r="G29" s="18">
        <f>D29</f>
        <v>79536564</v>
      </c>
    </row>
    <row r="30" spans="1:9" ht="31.5" x14ac:dyDescent="0.25">
      <c r="A30" s="5" t="s">
        <v>44</v>
      </c>
      <c r="B30" s="8" t="s">
        <v>67</v>
      </c>
      <c r="C30" s="5">
        <v>34</v>
      </c>
      <c r="D30" s="16">
        <f>D32</f>
        <v>75000000</v>
      </c>
      <c r="E30" s="18"/>
      <c r="F30" s="18"/>
      <c r="G30" s="16">
        <f>G32</f>
        <v>75000000</v>
      </c>
    </row>
    <row r="31" spans="1:9" ht="20.25" customHeight="1" x14ac:dyDescent="0.25">
      <c r="A31" s="5"/>
      <c r="B31" s="4" t="s">
        <v>68</v>
      </c>
      <c r="C31" s="5" t="s">
        <v>45</v>
      </c>
      <c r="D31" s="18"/>
      <c r="E31" s="18"/>
      <c r="F31" s="18"/>
      <c r="G31" s="18"/>
    </row>
    <row r="32" spans="1:9" ht="20.25" customHeight="1" x14ac:dyDescent="0.25">
      <c r="A32" s="5"/>
      <c r="B32" s="4" t="s">
        <v>69</v>
      </c>
      <c r="C32" s="5" t="s">
        <v>46</v>
      </c>
      <c r="D32" s="18">
        <v>75000000</v>
      </c>
      <c r="E32" s="18"/>
      <c r="F32" s="18"/>
      <c r="G32" s="18">
        <f>D32</f>
        <v>75000000</v>
      </c>
    </row>
    <row r="33" spans="1:7" ht="20.25" customHeight="1" x14ac:dyDescent="0.25">
      <c r="A33" s="5"/>
      <c r="B33" s="4" t="s">
        <v>70</v>
      </c>
      <c r="C33" s="5" t="s">
        <v>47</v>
      </c>
      <c r="D33" s="18"/>
      <c r="E33" s="18"/>
      <c r="F33" s="18"/>
      <c r="G33" s="18"/>
    </row>
    <row r="34" spans="1:7" ht="20.25" customHeight="1" x14ac:dyDescent="0.25">
      <c r="A34" s="5" t="s">
        <v>48</v>
      </c>
      <c r="B34" s="4" t="s">
        <v>49</v>
      </c>
      <c r="C34" s="5">
        <v>37</v>
      </c>
      <c r="D34" s="18"/>
      <c r="E34" s="18"/>
      <c r="F34" s="18"/>
      <c r="G34" s="18"/>
    </row>
    <row r="35" spans="1:7" ht="20.25" customHeight="1" x14ac:dyDescent="0.25">
      <c r="A35" s="5"/>
      <c r="B35" s="20" t="s">
        <v>50</v>
      </c>
      <c r="C35" s="5"/>
      <c r="D35" s="16">
        <f>D26</f>
        <v>950031591</v>
      </c>
      <c r="E35" s="16"/>
      <c r="F35" s="16"/>
      <c r="G35" s="16">
        <f>G26</f>
        <v>950031591</v>
      </c>
    </row>
    <row r="36" spans="1:7" ht="31.5" x14ac:dyDescent="0.25">
      <c r="A36" s="5" t="s">
        <v>51</v>
      </c>
      <c r="B36" s="8" t="s">
        <v>71</v>
      </c>
      <c r="C36" s="5">
        <v>38</v>
      </c>
      <c r="D36" s="18"/>
      <c r="E36" s="18"/>
      <c r="F36" s="17"/>
      <c r="G36" s="18"/>
    </row>
    <row r="37" spans="1:7" ht="21" customHeight="1" x14ac:dyDescent="0.25">
      <c r="A37" s="5" t="s">
        <v>52</v>
      </c>
      <c r="B37" s="4" t="s">
        <v>53</v>
      </c>
      <c r="C37" s="5">
        <v>42</v>
      </c>
      <c r="D37" s="18"/>
      <c r="E37" s="18"/>
      <c r="F37" s="18"/>
      <c r="G37" s="18"/>
    </row>
    <row r="38" spans="1:7" ht="21" customHeight="1" x14ac:dyDescent="0.25">
      <c r="A38" s="5"/>
      <c r="B38" s="20" t="s">
        <v>54</v>
      </c>
      <c r="C38" s="5"/>
      <c r="D38" s="16">
        <f>D35</f>
        <v>950031591</v>
      </c>
      <c r="E38" s="16"/>
      <c r="F38" s="16"/>
      <c r="G38" s="16">
        <f>G35</f>
        <v>950031591</v>
      </c>
    </row>
    <row r="39" spans="1:7" s="19" customFormat="1" ht="34.5" customHeight="1" x14ac:dyDescent="0.25">
      <c r="A39" s="1" t="s">
        <v>55</v>
      </c>
      <c r="B39" s="9" t="s">
        <v>72</v>
      </c>
      <c r="C39" s="5">
        <v>50</v>
      </c>
      <c r="D39" s="16">
        <f>D25-D38</f>
        <v>207690327</v>
      </c>
      <c r="E39" s="16"/>
      <c r="F39" s="16"/>
      <c r="G39" s="16">
        <f>G25-G38</f>
        <v>207690327</v>
      </c>
    </row>
    <row r="40" spans="1:7" ht="21" customHeight="1" x14ac:dyDescent="0.25">
      <c r="A40" s="1" t="s">
        <v>56</v>
      </c>
      <c r="B40" s="21" t="s">
        <v>57</v>
      </c>
      <c r="C40" s="5">
        <v>70</v>
      </c>
      <c r="D40" s="18">
        <f>D38*5%</f>
        <v>47501579.550000004</v>
      </c>
      <c r="E40" s="18"/>
      <c r="F40" s="18"/>
      <c r="G40" s="18">
        <f>D40</f>
        <v>47501579.550000004</v>
      </c>
    </row>
    <row r="41" spans="1:7" ht="33" customHeight="1" x14ac:dyDescent="0.25">
      <c r="A41" s="53" t="s">
        <v>91</v>
      </c>
      <c r="B41" s="54"/>
      <c r="C41" s="54"/>
      <c r="D41" s="54"/>
      <c r="E41" s="54"/>
      <c r="F41" s="54"/>
      <c r="G41" s="54"/>
    </row>
    <row r="43" spans="1:7" ht="15" customHeight="1" x14ac:dyDescent="0.25">
      <c r="D43" s="45" t="s">
        <v>16</v>
      </c>
      <c r="E43" s="45"/>
      <c r="F43" s="45"/>
      <c r="G43" s="45"/>
    </row>
    <row r="44" spans="1:7" ht="15" customHeight="1" x14ac:dyDescent="0.25">
      <c r="D44" s="46" t="s">
        <v>17</v>
      </c>
      <c r="E44" s="46"/>
      <c r="F44" s="46"/>
      <c r="G44" s="46"/>
    </row>
  </sheetData>
  <mergeCells count="16">
    <mergeCell ref="E1:G1"/>
    <mergeCell ref="D43:G43"/>
    <mergeCell ref="D44:G44"/>
    <mergeCell ref="A5:G5"/>
    <mergeCell ref="A6:G6"/>
    <mergeCell ref="A2:B2"/>
    <mergeCell ref="A3:B3"/>
    <mergeCell ref="C2:G2"/>
    <mergeCell ref="C3:G3"/>
    <mergeCell ref="C4:G4"/>
    <mergeCell ref="A9:A10"/>
    <mergeCell ref="B9:B10"/>
    <mergeCell ref="D9:D10"/>
    <mergeCell ref="E9:G9"/>
    <mergeCell ref="C9:C10"/>
    <mergeCell ref="A41:G41"/>
  </mergeCells>
  <pageMargins left="0" right="0" top="0.2755883639545057" bottom="0.23622047244094488" header="0.15748031496062992" footer="0.23622047244094488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5" workbookViewId="0">
      <selection activeCell="G40" sqref="G40"/>
    </sheetView>
  </sheetViews>
  <sheetFormatPr defaultRowHeight="15.75" x14ac:dyDescent="0.25"/>
  <cols>
    <col min="1" max="1" width="5.7109375" style="10" customWidth="1"/>
    <col min="2" max="2" width="42.28515625" style="10" customWidth="1"/>
    <col min="3" max="3" width="5.7109375" style="10" customWidth="1"/>
    <col min="4" max="4" width="13.28515625" style="11" customWidth="1"/>
    <col min="5" max="5" width="9.28515625" style="10" customWidth="1"/>
    <col min="6" max="6" width="9.85546875" style="10" customWidth="1"/>
    <col min="7" max="7" width="13.28515625" style="11" customWidth="1"/>
    <col min="8" max="8" width="9.140625" style="10"/>
    <col min="9" max="9" width="11.140625" style="11" bestFit="1" customWidth="1"/>
    <col min="10" max="11" width="9.140625" style="11"/>
    <col min="12" max="16384" width="9.140625" style="10"/>
  </cols>
  <sheetData>
    <row r="1" spans="1:7" ht="19.5" customHeight="1" x14ac:dyDescent="0.25">
      <c r="E1" s="44" t="s">
        <v>88</v>
      </c>
      <c r="F1" s="44"/>
      <c r="G1" s="44"/>
    </row>
    <row r="2" spans="1:7" x14ac:dyDescent="0.25">
      <c r="A2" s="47" t="s">
        <v>13</v>
      </c>
      <c r="B2" s="47"/>
      <c r="C2" s="47" t="s">
        <v>14</v>
      </c>
      <c r="D2" s="47"/>
      <c r="E2" s="47"/>
      <c r="F2" s="47"/>
      <c r="G2" s="47"/>
    </row>
    <row r="3" spans="1:7" x14ac:dyDescent="0.25">
      <c r="A3" s="47" t="s">
        <v>18</v>
      </c>
      <c r="B3" s="47"/>
      <c r="C3" s="47" t="s">
        <v>15</v>
      </c>
      <c r="D3" s="47"/>
      <c r="E3" s="47"/>
      <c r="F3" s="47"/>
      <c r="G3" s="47"/>
    </row>
    <row r="4" spans="1:7" x14ac:dyDescent="0.25">
      <c r="A4" s="12"/>
      <c r="B4" s="12"/>
      <c r="C4" s="48" t="s">
        <v>19</v>
      </c>
      <c r="D4" s="48"/>
      <c r="E4" s="48"/>
      <c r="F4" s="48"/>
      <c r="G4" s="48"/>
    </row>
    <row r="5" spans="1:7" x14ac:dyDescent="0.25">
      <c r="A5" s="47" t="s">
        <v>12</v>
      </c>
      <c r="B5" s="47"/>
      <c r="C5" s="47"/>
      <c r="D5" s="47"/>
      <c r="E5" s="47"/>
      <c r="F5" s="47"/>
      <c r="G5" s="47"/>
    </row>
    <row r="6" spans="1:7" x14ac:dyDescent="0.25">
      <c r="A6" s="47" t="s">
        <v>89</v>
      </c>
      <c r="B6" s="47"/>
      <c r="C6" s="47"/>
      <c r="D6" s="47"/>
      <c r="E6" s="47"/>
      <c r="F6" s="47"/>
      <c r="G6" s="47"/>
    </row>
    <row r="9" spans="1:7" ht="24.75" customHeight="1" x14ac:dyDescent="0.25">
      <c r="A9" s="49" t="s">
        <v>0</v>
      </c>
      <c r="B9" s="49" t="s">
        <v>1</v>
      </c>
      <c r="C9" s="51" t="s">
        <v>73</v>
      </c>
      <c r="D9" s="50" t="s">
        <v>90</v>
      </c>
      <c r="E9" s="49" t="s">
        <v>8</v>
      </c>
      <c r="F9" s="49"/>
      <c r="G9" s="49"/>
    </row>
    <row r="10" spans="1:7" ht="65.25" customHeight="1" x14ac:dyDescent="0.25">
      <c r="A10" s="49"/>
      <c r="B10" s="49"/>
      <c r="C10" s="52"/>
      <c r="D10" s="50"/>
      <c r="E10" s="37" t="s">
        <v>9</v>
      </c>
      <c r="F10" s="37" t="s">
        <v>10</v>
      </c>
      <c r="G10" s="38" t="s">
        <v>11</v>
      </c>
    </row>
    <row r="11" spans="1:7" ht="31.5" x14ac:dyDescent="0.25">
      <c r="A11" s="37" t="s">
        <v>2</v>
      </c>
      <c r="B11" s="15" t="s">
        <v>21</v>
      </c>
      <c r="C11" s="5">
        <v>10</v>
      </c>
      <c r="D11" s="16">
        <v>415380656</v>
      </c>
      <c r="E11" s="37"/>
      <c r="F11" s="37"/>
      <c r="G11" s="16">
        <v>415380656</v>
      </c>
    </row>
    <row r="12" spans="1:7" ht="21" customHeight="1" x14ac:dyDescent="0.25">
      <c r="A12" s="1" t="s">
        <v>4</v>
      </c>
      <c r="B12" s="2" t="s">
        <v>3</v>
      </c>
      <c r="C12" s="5">
        <v>20</v>
      </c>
      <c r="D12" s="16">
        <f>D13+D16</f>
        <v>429044380</v>
      </c>
      <c r="E12" s="17"/>
      <c r="F12" s="17"/>
      <c r="G12" s="16">
        <f>G13+G16</f>
        <v>429044380</v>
      </c>
    </row>
    <row r="13" spans="1:7" ht="21" customHeight="1" x14ac:dyDescent="0.25">
      <c r="A13" s="5" t="s">
        <v>22</v>
      </c>
      <c r="B13" s="3" t="s">
        <v>5</v>
      </c>
      <c r="C13" s="5">
        <v>22</v>
      </c>
      <c r="D13" s="18">
        <f>G13</f>
        <v>428223041</v>
      </c>
      <c r="E13" s="18"/>
      <c r="F13" s="18"/>
      <c r="G13" s="18">
        <v>428223041</v>
      </c>
    </row>
    <row r="14" spans="1:7" ht="21" customHeight="1" x14ac:dyDescent="0.25">
      <c r="A14" s="5" t="s">
        <v>23</v>
      </c>
      <c r="B14" s="3" t="s">
        <v>6</v>
      </c>
      <c r="C14" s="5">
        <v>23</v>
      </c>
      <c r="D14" s="18"/>
      <c r="E14" s="18"/>
      <c r="F14" s="17"/>
      <c r="G14" s="18"/>
    </row>
    <row r="15" spans="1:7" ht="21" customHeight="1" x14ac:dyDescent="0.25">
      <c r="A15" s="5" t="s">
        <v>24</v>
      </c>
      <c r="B15" s="3" t="s">
        <v>60</v>
      </c>
      <c r="C15" s="5">
        <v>24</v>
      </c>
      <c r="D15" s="18"/>
      <c r="E15" s="18"/>
      <c r="F15" s="17"/>
      <c r="G15" s="18"/>
    </row>
    <row r="16" spans="1:7" ht="21" customHeight="1" x14ac:dyDescent="0.25">
      <c r="A16" s="5" t="s">
        <v>25</v>
      </c>
      <c r="B16" s="3" t="s">
        <v>26</v>
      </c>
      <c r="C16" s="5">
        <v>25</v>
      </c>
      <c r="D16" s="16">
        <f>D18</f>
        <v>821339</v>
      </c>
      <c r="E16" s="18"/>
      <c r="F16" s="18"/>
      <c r="G16" s="16">
        <f>G18</f>
        <v>821339</v>
      </c>
    </row>
    <row r="17" spans="1:7" ht="21" customHeight="1" x14ac:dyDescent="0.25">
      <c r="A17" s="5"/>
      <c r="B17" s="4" t="s">
        <v>61</v>
      </c>
      <c r="C17" s="6" t="s">
        <v>27</v>
      </c>
      <c r="D17" s="18"/>
      <c r="E17" s="17"/>
      <c r="F17" s="17"/>
      <c r="G17" s="18"/>
    </row>
    <row r="18" spans="1:7" ht="21" customHeight="1" x14ac:dyDescent="0.25">
      <c r="A18" s="5"/>
      <c r="B18" s="4" t="s">
        <v>62</v>
      </c>
      <c r="C18" s="6" t="s">
        <v>28</v>
      </c>
      <c r="D18" s="18">
        <f>G18</f>
        <v>821339</v>
      </c>
      <c r="E18" s="17"/>
      <c r="F18" s="17"/>
      <c r="G18" s="18">
        <v>821339</v>
      </c>
    </row>
    <row r="19" spans="1:7" ht="21" customHeight="1" x14ac:dyDescent="0.25">
      <c r="A19" s="5"/>
      <c r="B19" s="1" t="s">
        <v>29</v>
      </c>
      <c r="C19" s="5"/>
      <c r="D19" s="16">
        <f>D20</f>
        <v>336844000</v>
      </c>
      <c r="E19" s="18"/>
      <c r="F19" s="18"/>
      <c r="G19" s="16">
        <f>G20</f>
        <v>336844000</v>
      </c>
    </row>
    <row r="20" spans="1:7" ht="21" customHeight="1" x14ac:dyDescent="0.25">
      <c r="A20" s="5" t="s">
        <v>30</v>
      </c>
      <c r="B20" s="3" t="s">
        <v>63</v>
      </c>
      <c r="C20" s="5">
        <v>28</v>
      </c>
      <c r="D20" s="16">
        <f>D21</f>
        <v>336844000</v>
      </c>
      <c r="E20" s="18"/>
      <c r="F20" s="18"/>
      <c r="G20" s="16">
        <f>G21</f>
        <v>336844000</v>
      </c>
    </row>
    <row r="21" spans="1:7" ht="21" customHeight="1" x14ac:dyDescent="0.25">
      <c r="A21" s="5"/>
      <c r="B21" s="7" t="s">
        <v>31</v>
      </c>
      <c r="C21" s="5" t="s">
        <v>32</v>
      </c>
      <c r="D21" s="18">
        <f>G21</f>
        <v>336844000</v>
      </c>
      <c r="E21" s="18"/>
      <c r="F21" s="17"/>
      <c r="G21" s="18">
        <v>336844000</v>
      </c>
    </row>
    <row r="22" spans="1:7" ht="21" customHeight="1" x14ac:dyDescent="0.25">
      <c r="A22" s="5"/>
      <c r="B22" s="4" t="s">
        <v>33</v>
      </c>
      <c r="C22" s="5" t="s">
        <v>34</v>
      </c>
      <c r="D22" s="18"/>
      <c r="E22" s="18"/>
      <c r="F22" s="18"/>
      <c r="G22" s="18"/>
    </row>
    <row r="23" spans="1:7" ht="21" customHeight="1" x14ac:dyDescent="0.25">
      <c r="A23" s="5" t="s">
        <v>35</v>
      </c>
      <c r="B23" s="4" t="s">
        <v>36</v>
      </c>
      <c r="C23" s="5">
        <v>29</v>
      </c>
      <c r="D23" s="18"/>
      <c r="E23" s="18"/>
      <c r="F23" s="18"/>
      <c r="G23" s="18"/>
    </row>
    <row r="24" spans="1:7" ht="21" customHeight="1" x14ac:dyDescent="0.25">
      <c r="A24" s="5" t="s">
        <v>37</v>
      </c>
      <c r="B24" s="4" t="s">
        <v>64</v>
      </c>
      <c r="C24" s="5">
        <v>40</v>
      </c>
      <c r="D24" s="18"/>
      <c r="E24" s="18"/>
      <c r="F24" s="18"/>
      <c r="G24" s="18"/>
    </row>
    <row r="25" spans="1:7" ht="21" customHeight="1" x14ac:dyDescent="0.25">
      <c r="A25" s="5"/>
      <c r="B25" s="1" t="s">
        <v>38</v>
      </c>
      <c r="C25" s="5"/>
      <c r="D25" s="16">
        <f>D11+D12+D19</f>
        <v>1181269036</v>
      </c>
      <c r="E25" s="18"/>
      <c r="F25" s="18"/>
      <c r="G25" s="16">
        <f>G11+G12+G19</f>
        <v>1181269036</v>
      </c>
    </row>
    <row r="26" spans="1:7" ht="21" customHeight="1" x14ac:dyDescent="0.25">
      <c r="A26" s="1" t="s">
        <v>39</v>
      </c>
      <c r="B26" s="2" t="s">
        <v>7</v>
      </c>
      <c r="D26" s="16">
        <f>D27+D28+D29+D30</f>
        <v>535665402</v>
      </c>
      <c r="E26" s="17"/>
      <c r="F26" s="17"/>
      <c r="G26" s="16">
        <f>G27+G28+G29+G30</f>
        <v>535665402</v>
      </c>
    </row>
    <row r="27" spans="1:7" ht="33.75" customHeight="1" x14ac:dyDescent="0.25">
      <c r="A27" s="5" t="s">
        <v>40</v>
      </c>
      <c r="B27" s="8" t="s">
        <v>65</v>
      </c>
      <c r="C27" s="5">
        <v>31</v>
      </c>
      <c r="D27" s="18">
        <f>G27</f>
        <v>164230000</v>
      </c>
      <c r="E27" s="18"/>
      <c r="F27" s="18"/>
      <c r="G27" s="18">
        <f>135920000+500000+22410000+5400000</f>
        <v>164230000</v>
      </c>
    </row>
    <row r="28" spans="1:7" ht="20.25" customHeight="1" x14ac:dyDescent="0.25">
      <c r="A28" s="5" t="s">
        <v>41</v>
      </c>
      <c r="B28" s="4" t="s">
        <v>66</v>
      </c>
      <c r="C28" s="5">
        <v>32</v>
      </c>
      <c r="D28" s="18">
        <f>G28</f>
        <v>248825902</v>
      </c>
      <c r="E28" s="18"/>
      <c r="F28" s="18"/>
      <c r="G28" s="18">
        <v>248825902</v>
      </c>
    </row>
    <row r="29" spans="1:7" ht="20.25" customHeight="1" x14ac:dyDescent="0.25">
      <c r="A29" s="5" t="s">
        <v>42</v>
      </c>
      <c r="B29" s="4" t="s">
        <v>43</v>
      </c>
      <c r="C29" s="5">
        <v>33</v>
      </c>
      <c r="D29" s="18">
        <f>G29</f>
        <v>31838500</v>
      </c>
      <c r="E29" s="18"/>
      <c r="F29" s="18"/>
      <c r="G29" s="18">
        <f>21260800+6048000+22000+7700+4500000</f>
        <v>31838500</v>
      </c>
    </row>
    <row r="30" spans="1:7" ht="31.5" x14ac:dyDescent="0.25">
      <c r="A30" s="5" t="s">
        <v>44</v>
      </c>
      <c r="B30" s="8" t="s">
        <v>67</v>
      </c>
      <c r="C30" s="5">
        <v>34</v>
      </c>
      <c r="D30" s="16">
        <f>D32</f>
        <v>90771000</v>
      </c>
      <c r="E30" s="18"/>
      <c r="F30" s="18"/>
      <c r="G30" s="16">
        <f>G32</f>
        <v>90771000</v>
      </c>
    </row>
    <row r="31" spans="1:7" ht="20.25" customHeight="1" x14ac:dyDescent="0.25">
      <c r="A31" s="5"/>
      <c r="B31" s="4" t="s">
        <v>68</v>
      </c>
      <c r="C31" s="5" t="s">
        <v>45</v>
      </c>
      <c r="D31" s="18"/>
      <c r="E31" s="18"/>
      <c r="F31" s="18"/>
      <c r="G31" s="18"/>
    </row>
    <row r="32" spans="1:7" ht="20.25" customHeight="1" x14ac:dyDescent="0.25">
      <c r="A32" s="5"/>
      <c r="B32" s="4" t="s">
        <v>69</v>
      </c>
      <c r="C32" s="5" t="s">
        <v>46</v>
      </c>
      <c r="D32" s="18">
        <f>G32</f>
        <v>90771000</v>
      </c>
      <c r="E32" s="18"/>
      <c r="F32" s="18"/>
      <c r="G32" s="18">
        <v>90771000</v>
      </c>
    </row>
    <row r="33" spans="1:11" ht="20.25" customHeight="1" x14ac:dyDescent="0.25">
      <c r="A33" s="5"/>
      <c r="B33" s="4" t="s">
        <v>70</v>
      </c>
      <c r="C33" s="5" t="s">
        <v>47</v>
      </c>
      <c r="D33" s="18"/>
      <c r="E33" s="18"/>
      <c r="F33" s="18"/>
      <c r="G33" s="18"/>
    </row>
    <row r="34" spans="1:11" ht="20.25" customHeight="1" x14ac:dyDescent="0.25">
      <c r="A34" s="5" t="s">
        <v>48</v>
      </c>
      <c r="B34" s="4" t="s">
        <v>49</v>
      </c>
      <c r="C34" s="5">
        <v>37</v>
      </c>
      <c r="D34" s="18"/>
      <c r="E34" s="18"/>
      <c r="F34" s="18"/>
      <c r="G34" s="18"/>
    </row>
    <row r="35" spans="1:11" ht="20.25" customHeight="1" x14ac:dyDescent="0.25">
      <c r="A35" s="5"/>
      <c r="B35" s="20" t="s">
        <v>50</v>
      </c>
      <c r="C35" s="5"/>
      <c r="D35" s="16">
        <f>D26</f>
        <v>535665402</v>
      </c>
      <c r="E35" s="16"/>
      <c r="F35" s="16"/>
      <c r="G35" s="16">
        <f>G26</f>
        <v>535665402</v>
      </c>
    </row>
    <row r="36" spans="1:11" ht="31.5" hidden="1" x14ac:dyDescent="0.25">
      <c r="A36" s="5" t="s">
        <v>51</v>
      </c>
      <c r="B36" s="8" t="s">
        <v>71</v>
      </c>
      <c r="C36" s="5">
        <v>38</v>
      </c>
      <c r="D36" s="18"/>
      <c r="E36" s="18"/>
      <c r="F36" s="17"/>
      <c r="G36" s="18"/>
    </row>
    <row r="37" spans="1:11" ht="21" hidden="1" customHeight="1" x14ac:dyDescent="0.25">
      <c r="A37" s="5" t="s">
        <v>52</v>
      </c>
      <c r="B37" s="4" t="s">
        <v>53</v>
      </c>
      <c r="C37" s="5">
        <v>42</v>
      </c>
      <c r="D37" s="18"/>
      <c r="E37" s="18"/>
      <c r="F37" s="18"/>
      <c r="G37" s="18"/>
    </row>
    <row r="38" spans="1:11" ht="21" customHeight="1" x14ac:dyDescent="0.25">
      <c r="A38" s="5"/>
      <c r="B38" s="20" t="s">
        <v>54</v>
      </c>
      <c r="C38" s="5"/>
      <c r="D38" s="16">
        <f>D35</f>
        <v>535665402</v>
      </c>
      <c r="E38" s="16"/>
      <c r="F38" s="16"/>
      <c r="G38" s="16">
        <f>G35</f>
        <v>535665402</v>
      </c>
    </row>
    <row r="39" spans="1:11" s="19" customFormat="1" ht="34.5" customHeight="1" x14ac:dyDescent="0.25">
      <c r="A39" s="1" t="s">
        <v>55</v>
      </c>
      <c r="B39" s="9" t="s">
        <v>72</v>
      </c>
      <c r="C39" s="5">
        <v>50</v>
      </c>
      <c r="D39" s="16">
        <f>D25-D38</f>
        <v>645603634</v>
      </c>
      <c r="E39" s="16"/>
      <c r="F39" s="16"/>
      <c r="G39" s="16">
        <f>G25-G38</f>
        <v>645603634</v>
      </c>
      <c r="I39" s="39"/>
      <c r="J39" s="39"/>
      <c r="K39" s="39"/>
    </row>
    <row r="40" spans="1:11" ht="21" customHeight="1" x14ac:dyDescent="0.25">
      <c r="A40" s="1" t="s">
        <v>56</v>
      </c>
      <c r="B40" s="21" t="s">
        <v>57</v>
      </c>
      <c r="C40" s="5">
        <v>70</v>
      </c>
      <c r="D40" s="18">
        <f>G40</f>
        <v>64560363.400000006</v>
      </c>
      <c r="E40" s="18"/>
      <c r="F40" s="18"/>
      <c r="G40" s="18">
        <f>G39*0.1</f>
        <v>64560363.400000006</v>
      </c>
    </row>
    <row r="41" spans="1:11" ht="35.25" customHeight="1" x14ac:dyDescent="0.25">
      <c r="A41" s="53" t="s">
        <v>92</v>
      </c>
      <c r="B41" s="54"/>
      <c r="C41" s="54"/>
      <c r="D41" s="54"/>
      <c r="E41" s="54"/>
      <c r="F41" s="54"/>
      <c r="G41" s="54"/>
    </row>
    <row r="42" spans="1:11" ht="21" customHeight="1" x14ac:dyDescent="0.25">
      <c r="A42" s="40"/>
      <c r="B42" s="41"/>
      <c r="C42" s="42"/>
      <c r="D42" s="43"/>
      <c r="E42" s="43"/>
      <c r="F42" s="43"/>
      <c r="G42" s="43"/>
    </row>
    <row r="43" spans="1:11" ht="15" customHeight="1" x14ac:dyDescent="0.25">
      <c r="D43" s="45" t="s">
        <v>16</v>
      </c>
      <c r="E43" s="45"/>
      <c r="F43" s="45"/>
      <c r="G43" s="45"/>
    </row>
    <row r="44" spans="1:11" ht="15" customHeight="1" x14ac:dyDescent="0.25">
      <c r="D44" s="46" t="s">
        <v>17</v>
      </c>
      <c r="E44" s="46"/>
      <c r="F44" s="46"/>
      <c r="G44" s="46"/>
    </row>
  </sheetData>
  <mergeCells count="16">
    <mergeCell ref="D43:G43"/>
    <mergeCell ref="D44:G44"/>
    <mergeCell ref="A5:G5"/>
    <mergeCell ref="A6:G6"/>
    <mergeCell ref="A9:A10"/>
    <mergeCell ref="B9:B10"/>
    <mergeCell ref="C9:C10"/>
    <mergeCell ref="D9:D10"/>
    <mergeCell ref="E9:G9"/>
    <mergeCell ref="A41:G41"/>
    <mergeCell ref="C4:G4"/>
    <mergeCell ref="E1:G1"/>
    <mergeCell ref="A2:B2"/>
    <mergeCell ref="C2:G2"/>
    <mergeCell ref="A3:B3"/>
    <mergeCell ref="C3:G3"/>
  </mergeCells>
  <pageMargins left="0" right="0" top="0.2755883639545057" bottom="0.23622047244094488" header="0.15748031496062992" footer="0.23622047244094488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E22" workbookViewId="0">
      <selection activeCell="I32" sqref="I32"/>
    </sheetView>
  </sheetViews>
  <sheetFormatPr defaultRowHeight="15.75" x14ac:dyDescent="0.25"/>
  <cols>
    <col min="1" max="1" width="7.28515625" style="24" customWidth="1"/>
    <col min="2" max="2" width="43" style="24" customWidth="1"/>
    <col min="3" max="3" width="7.28515625" style="24" customWidth="1"/>
    <col min="4" max="4" width="14.7109375" style="25" customWidth="1"/>
    <col min="5" max="5" width="9.85546875" style="24" customWidth="1"/>
    <col min="6" max="6" width="11.140625" style="24" customWidth="1"/>
    <col min="7" max="7" width="14" style="25" customWidth="1"/>
    <col min="8" max="9" width="9.140625" style="24"/>
    <col min="10" max="10" width="42.42578125" style="24" bestFit="1" customWidth="1"/>
    <col min="11" max="12" width="12.42578125" style="25" bestFit="1" customWidth="1"/>
    <col min="13" max="13" width="15" style="25" customWidth="1"/>
    <col min="14" max="14" width="13.5703125" style="25" customWidth="1"/>
    <col min="15" max="15" width="15.140625" style="25" customWidth="1"/>
    <col min="16" max="16" width="12.42578125" style="25" bestFit="1" customWidth="1"/>
    <col min="17" max="17" width="13.85546875" style="25" bestFit="1" customWidth="1"/>
    <col min="18" max="18" width="11.5703125" style="25" bestFit="1" customWidth="1"/>
    <col min="19" max="19" width="12" style="25" customWidth="1"/>
    <col min="20" max="20" width="10.140625" style="25" bestFit="1" customWidth="1"/>
    <col min="21" max="21" width="11.28515625" style="25" bestFit="1" customWidth="1"/>
    <col min="22" max="16384" width="9.140625" style="24"/>
  </cols>
  <sheetData>
    <row r="1" spans="1:7" x14ac:dyDescent="0.25">
      <c r="E1" s="48" t="s">
        <v>58</v>
      </c>
      <c r="F1" s="48"/>
      <c r="G1" s="48"/>
    </row>
    <row r="2" spans="1:7" x14ac:dyDescent="0.25">
      <c r="A2" s="47" t="s">
        <v>13</v>
      </c>
      <c r="B2" s="47"/>
      <c r="C2" s="47" t="s">
        <v>14</v>
      </c>
      <c r="D2" s="47"/>
      <c r="E2" s="47"/>
      <c r="F2" s="47"/>
      <c r="G2" s="47"/>
    </row>
    <row r="3" spans="1:7" x14ac:dyDescent="0.25">
      <c r="A3" s="47" t="s">
        <v>18</v>
      </c>
      <c r="B3" s="47"/>
      <c r="C3" s="47" t="s">
        <v>15</v>
      </c>
      <c r="D3" s="47"/>
      <c r="E3" s="47"/>
      <c r="F3" s="47"/>
      <c r="G3" s="47"/>
    </row>
    <row r="4" spans="1:7" x14ac:dyDescent="0.25">
      <c r="A4" s="12"/>
      <c r="B4" s="12"/>
      <c r="C4" s="48" t="s">
        <v>19</v>
      </c>
      <c r="D4" s="48"/>
      <c r="E4" s="48"/>
      <c r="F4" s="48"/>
      <c r="G4" s="48"/>
    </row>
    <row r="5" spans="1:7" x14ac:dyDescent="0.25">
      <c r="A5" s="47" t="s">
        <v>12</v>
      </c>
      <c r="B5" s="47"/>
      <c r="C5" s="47"/>
      <c r="D5" s="47"/>
      <c r="E5" s="47"/>
      <c r="F5" s="47"/>
      <c r="G5" s="47"/>
    </row>
    <row r="6" spans="1:7" x14ac:dyDescent="0.25">
      <c r="A6" s="47" t="s">
        <v>59</v>
      </c>
      <c r="B6" s="47"/>
      <c r="C6" s="47"/>
      <c r="D6" s="47"/>
      <c r="E6" s="47"/>
      <c r="F6" s="47"/>
      <c r="G6" s="47"/>
    </row>
    <row r="9" spans="1:7" ht="24.75" customHeight="1" x14ac:dyDescent="0.25">
      <c r="A9" s="49" t="s">
        <v>0</v>
      </c>
      <c r="B9" s="49" t="s">
        <v>1</v>
      </c>
      <c r="C9" s="51" t="s">
        <v>73</v>
      </c>
      <c r="D9" s="50" t="s">
        <v>20</v>
      </c>
      <c r="E9" s="49" t="s">
        <v>8</v>
      </c>
      <c r="F9" s="49"/>
      <c r="G9" s="49"/>
    </row>
    <row r="10" spans="1:7" ht="63" customHeight="1" x14ac:dyDescent="0.25">
      <c r="A10" s="49"/>
      <c r="B10" s="49"/>
      <c r="C10" s="52"/>
      <c r="D10" s="50"/>
      <c r="E10" s="22" t="s">
        <v>9</v>
      </c>
      <c r="F10" s="22" t="s">
        <v>10</v>
      </c>
      <c r="G10" s="23" t="s">
        <v>11</v>
      </c>
    </row>
    <row r="11" spans="1:7" ht="31.5" x14ac:dyDescent="0.25">
      <c r="A11" s="22" t="s">
        <v>2</v>
      </c>
      <c r="B11" s="15" t="s">
        <v>21</v>
      </c>
      <c r="C11" s="5">
        <v>10</v>
      </c>
      <c r="D11" s="16">
        <v>415380656</v>
      </c>
      <c r="E11" s="22"/>
      <c r="F11" s="22"/>
      <c r="G11" s="16">
        <v>415380656</v>
      </c>
    </row>
    <row r="12" spans="1:7" ht="18" customHeight="1" x14ac:dyDescent="0.25">
      <c r="A12" s="1" t="s">
        <v>4</v>
      </c>
      <c r="B12" s="2" t="s">
        <v>3</v>
      </c>
      <c r="C12" s="5">
        <v>20</v>
      </c>
      <c r="D12" s="16">
        <f>D13+D16</f>
        <v>429044380</v>
      </c>
      <c r="E12" s="17"/>
      <c r="F12" s="17"/>
      <c r="G12" s="16">
        <f>G13+G16</f>
        <v>429044380</v>
      </c>
    </row>
    <row r="13" spans="1:7" ht="18" customHeight="1" x14ac:dyDescent="0.25">
      <c r="A13" s="5" t="s">
        <v>22</v>
      </c>
      <c r="B13" s="3" t="s">
        <v>5</v>
      </c>
      <c r="C13" s="5">
        <v>22</v>
      </c>
      <c r="D13" s="18">
        <v>428223041</v>
      </c>
      <c r="E13" s="18"/>
      <c r="F13" s="18"/>
      <c r="G13" s="18">
        <v>428223041</v>
      </c>
    </row>
    <row r="14" spans="1:7" ht="18" customHeight="1" x14ac:dyDescent="0.25">
      <c r="A14" s="5" t="s">
        <v>23</v>
      </c>
      <c r="B14" s="3" t="s">
        <v>6</v>
      </c>
      <c r="C14" s="5">
        <v>23</v>
      </c>
      <c r="D14" s="18"/>
      <c r="E14" s="18"/>
      <c r="F14" s="17"/>
      <c r="G14" s="18"/>
    </row>
    <row r="15" spans="1:7" ht="18" customHeight="1" x14ac:dyDescent="0.25">
      <c r="A15" s="5" t="s">
        <v>24</v>
      </c>
      <c r="B15" s="3" t="s">
        <v>60</v>
      </c>
      <c r="C15" s="5">
        <v>24</v>
      </c>
      <c r="D15" s="18"/>
      <c r="E15" s="18"/>
      <c r="F15" s="17"/>
      <c r="G15" s="18"/>
    </row>
    <row r="16" spans="1:7" ht="18" customHeight="1" x14ac:dyDescent="0.25">
      <c r="A16" s="5" t="s">
        <v>25</v>
      </c>
      <c r="B16" s="3" t="s">
        <v>26</v>
      </c>
      <c r="C16" s="5">
        <v>25</v>
      </c>
      <c r="D16" s="16">
        <f>D18</f>
        <v>821339</v>
      </c>
      <c r="E16" s="18"/>
      <c r="F16" s="18"/>
      <c r="G16" s="16">
        <f>G18</f>
        <v>821339</v>
      </c>
    </row>
    <row r="17" spans="1:20" ht="18" customHeight="1" x14ac:dyDescent="0.25">
      <c r="A17" s="5"/>
      <c r="B17" s="4" t="s">
        <v>61</v>
      </c>
      <c r="C17" s="6" t="s">
        <v>27</v>
      </c>
      <c r="D17" s="18"/>
      <c r="E17" s="17"/>
      <c r="F17" s="17"/>
      <c r="G17" s="18"/>
    </row>
    <row r="18" spans="1:20" ht="18" customHeight="1" x14ac:dyDescent="0.25">
      <c r="A18" s="5"/>
      <c r="B18" s="4" t="s">
        <v>62</v>
      </c>
      <c r="C18" s="6" t="s">
        <v>28</v>
      </c>
      <c r="D18" s="18">
        <v>821339</v>
      </c>
      <c r="E18" s="17"/>
      <c r="F18" s="17"/>
      <c r="G18" s="18">
        <v>821339</v>
      </c>
    </row>
    <row r="19" spans="1:20" ht="18" customHeight="1" x14ac:dyDescent="0.25">
      <c r="A19" s="5"/>
      <c r="B19" s="1" t="s">
        <v>29</v>
      </c>
      <c r="C19" s="5"/>
      <c r="D19" s="16">
        <f>D20</f>
        <v>336844000</v>
      </c>
      <c r="E19" s="18"/>
      <c r="F19" s="18"/>
      <c r="G19" s="16">
        <f>G20</f>
        <v>336844000</v>
      </c>
    </row>
    <row r="20" spans="1:20" ht="18" customHeight="1" x14ac:dyDescent="0.25">
      <c r="A20" s="5" t="s">
        <v>30</v>
      </c>
      <c r="B20" s="3" t="s">
        <v>63</v>
      </c>
      <c r="C20" s="5">
        <v>28</v>
      </c>
      <c r="D20" s="16">
        <f>D21</f>
        <v>336844000</v>
      </c>
      <c r="E20" s="18"/>
      <c r="F20" s="18"/>
      <c r="G20" s="16">
        <f>G21</f>
        <v>336844000</v>
      </c>
    </row>
    <row r="21" spans="1:20" ht="18" customHeight="1" x14ac:dyDescent="0.25">
      <c r="A21" s="5"/>
      <c r="B21" s="7" t="s">
        <v>31</v>
      </c>
      <c r="C21" s="5" t="s">
        <v>32</v>
      </c>
      <c r="D21" s="18">
        <v>336844000</v>
      </c>
      <c r="E21" s="18"/>
      <c r="F21" s="17"/>
      <c r="G21" s="18">
        <v>336844000</v>
      </c>
    </row>
    <row r="22" spans="1:20" ht="18" customHeight="1" x14ac:dyDescent="0.25">
      <c r="A22" s="5"/>
      <c r="B22" s="4" t="s">
        <v>33</v>
      </c>
      <c r="C22" s="5" t="s">
        <v>34</v>
      </c>
      <c r="D22" s="18"/>
      <c r="E22" s="18"/>
      <c r="F22" s="18"/>
      <c r="G22" s="18"/>
    </row>
    <row r="23" spans="1:20" ht="18" customHeight="1" x14ac:dyDescent="0.25">
      <c r="A23" s="5" t="s">
        <v>35</v>
      </c>
      <c r="B23" s="4" t="s">
        <v>36</v>
      </c>
      <c r="C23" s="5">
        <v>29</v>
      </c>
      <c r="D23" s="18"/>
      <c r="E23" s="18"/>
      <c r="F23" s="18"/>
      <c r="G23" s="18"/>
    </row>
    <row r="24" spans="1:20" ht="18" customHeight="1" x14ac:dyDescent="0.25">
      <c r="A24" s="5" t="s">
        <v>37</v>
      </c>
      <c r="B24" s="4" t="s">
        <v>64</v>
      </c>
      <c r="C24" s="5">
        <v>40</v>
      </c>
      <c r="D24" s="18"/>
      <c r="E24" s="18"/>
      <c r="F24" s="18"/>
      <c r="G24" s="18"/>
    </row>
    <row r="25" spans="1:20" ht="18" customHeight="1" x14ac:dyDescent="0.25">
      <c r="A25" s="5"/>
      <c r="B25" s="1" t="s">
        <v>38</v>
      </c>
      <c r="C25" s="5"/>
      <c r="D25" s="16">
        <f>D11+D12+D19</f>
        <v>1181269036</v>
      </c>
      <c r="E25" s="18"/>
      <c r="F25" s="18"/>
      <c r="G25" s="16">
        <f>G11+G12+G19</f>
        <v>1181269036</v>
      </c>
    </row>
    <row r="26" spans="1:20" ht="18" customHeight="1" x14ac:dyDescent="0.25">
      <c r="A26" s="1" t="s">
        <v>39</v>
      </c>
      <c r="B26" s="2" t="s">
        <v>7</v>
      </c>
      <c r="D26" s="16">
        <f>D27+D28+D29+D30</f>
        <v>535665402</v>
      </c>
      <c r="E26" s="17"/>
      <c r="F26" s="17"/>
      <c r="G26" s="16">
        <f>G27+G28+G29+G30</f>
        <v>535665402</v>
      </c>
      <c r="J26" s="29"/>
      <c r="K26" s="30" t="s">
        <v>74</v>
      </c>
      <c r="L26" s="30" t="s">
        <v>77</v>
      </c>
      <c r="M26" s="30" t="s">
        <v>78</v>
      </c>
      <c r="O26" s="25" t="s">
        <v>81</v>
      </c>
    </row>
    <row r="27" spans="1:20" ht="33.75" customHeight="1" x14ac:dyDescent="0.25">
      <c r="A27" s="5" t="s">
        <v>40</v>
      </c>
      <c r="B27" s="8" t="s">
        <v>65</v>
      </c>
      <c r="C27" s="5">
        <v>31</v>
      </c>
      <c r="D27" s="18">
        <f>G27</f>
        <v>164230000</v>
      </c>
      <c r="E27" s="18"/>
      <c r="F27" s="18"/>
      <c r="G27" s="18">
        <v>164230000</v>
      </c>
      <c r="J27" s="31" t="s">
        <v>65</v>
      </c>
      <c r="K27" s="32">
        <v>318146255</v>
      </c>
      <c r="L27" s="34">
        <f>8000000+9000000+9000000+7800000+12520000+2100000+900000+3200000+2400000+10100000+6100000+500000+11600000+2100000+22410000+5400000</f>
        <v>113130000</v>
      </c>
      <c r="M27" s="32">
        <f>K27-L27</f>
        <v>205016255</v>
      </c>
      <c r="O27" s="25">
        <f>5850000+8250000</f>
        <v>14100000</v>
      </c>
    </row>
    <row r="28" spans="1:20" ht="18" customHeight="1" x14ac:dyDescent="0.25">
      <c r="A28" s="5" t="s">
        <v>41</v>
      </c>
      <c r="B28" s="4" t="s">
        <v>66</v>
      </c>
      <c r="C28" s="5">
        <v>32</v>
      </c>
      <c r="D28" s="18">
        <v>248825902</v>
      </c>
      <c r="E28" s="18"/>
      <c r="F28" s="18"/>
      <c r="G28" s="18">
        <v>248825902</v>
      </c>
      <c r="J28" s="29" t="s">
        <v>75</v>
      </c>
      <c r="K28" s="32">
        <v>84839001</v>
      </c>
      <c r="L28" s="34">
        <f>500000+2100000+400000+1000000+900000+500000+400000+400000+500000+500000+500000+400000+1700000+500000+9500000+500000+400000+500000+500000+400000+800000+500000+900000+900000+500000+500000+500000+500000+400000+400000+400000+800000+900000+1000000+800000+400000+500000+400000+500000+500000+500000+500000+2100000+3100000+1400000+500000+1000000+2300000+800000+500000+500000+400000+400000+500000+500000+500000+400000</f>
        <v>50100000</v>
      </c>
      <c r="M28" s="32">
        <f t="shared" ref="M28:M31" si="0">K28-L28</f>
        <v>34739001</v>
      </c>
      <c r="P28" s="25" t="s">
        <v>82</v>
      </c>
      <c r="Q28" s="25" t="s">
        <v>83</v>
      </c>
      <c r="R28" s="25" t="s">
        <v>84</v>
      </c>
      <c r="S28" s="25" t="s">
        <v>85</v>
      </c>
      <c r="T28" s="25" t="s">
        <v>86</v>
      </c>
    </row>
    <row r="29" spans="1:20" ht="18" customHeight="1" x14ac:dyDescent="0.25">
      <c r="A29" s="5" t="s">
        <v>42</v>
      </c>
      <c r="B29" s="4" t="s">
        <v>43</v>
      </c>
      <c r="C29" s="5">
        <v>33</v>
      </c>
      <c r="D29" s="18">
        <f>G29</f>
        <v>31838500</v>
      </c>
      <c r="E29" s="18"/>
      <c r="F29" s="18"/>
      <c r="G29" s="18">
        <v>31838500</v>
      </c>
      <c r="J29" s="33" t="s">
        <v>66</v>
      </c>
      <c r="K29" s="32">
        <f>207690000+132560940</f>
        <v>340250940</v>
      </c>
      <c r="L29" s="34">
        <v>248825902</v>
      </c>
      <c r="M29" s="32">
        <f t="shared" si="0"/>
        <v>91425038</v>
      </c>
      <c r="P29" s="25">
        <v>3284000</v>
      </c>
      <c r="Q29" s="25">
        <v>11825100</v>
      </c>
      <c r="R29" s="25">
        <v>1479500</v>
      </c>
      <c r="S29" s="25">
        <v>1705000</v>
      </c>
      <c r="T29" s="25">
        <f>110000+88000+22000+22000+22000+22000+22000+22000+22000+22000+22000+22000+11000+22000+22000+7700+22000+7700+7700+22000+22000+105600+22000+22000+22000+22000+7700+7700+180400+22000+7700+22000+22000+7700+22000+22000+22000+26400+26400+22000+22000+7700+7700+7700+7700+7700+7700+22000+22000+22000+22000+242000+242000+22000+22000+22000+22000+22000+22000+22000+22000+22000+22000+22000+22000+22000+242000+26400</f>
        <v>2368300</v>
      </c>
    </row>
    <row r="30" spans="1:20" ht="31.5" x14ac:dyDescent="0.25">
      <c r="A30" s="5" t="s">
        <v>44</v>
      </c>
      <c r="B30" s="8" t="s">
        <v>67</v>
      </c>
      <c r="C30" s="5">
        <v>34</v>
      </c>
      <c r="D30" s="16">
        <f>D32</f>
        <v>90771000</v>
      </c>
      <c r="E30" s="18"/>
      <c r="F30" s="18"/>
      <c r="G30" s="16">
        <f>G32</f>
        <v>90771000</v>
      </c>
      <c r="J30" s="29" t="s">
        <v>76</v>
      </c>
      <c r="K30" s="32">
        <v>79536564</v>
      </c>
      <c r="L30" s="34">
        <v>31838500</v>
      </c>
      <c r="M30" s="32">
        <f t="shared" si="0"/>
        <v>47698064</v>
      </c>
      <c r="Q30" s="25">
        <v>23109900</v>
      </c>
      <c r="R30" s="25">
        <v>2682000</v>
      </c>
      <c r="S30" s="25">
        <v>6546000</v>
      </c>
    </row>
    <row r="31" spans="1:20" ht="33" customHeight="1" x14ac:dyDescent="0.25">
      <c r="A31" s="5"/>
      <c r="B31" s="4" t="s">
        <v>68</v>
      </c>
      <c r="C31" s="5" t="s">
        <v>45</v>
      </c>
      <c r="D31" s="18"/>
      <c r="E31" s="18"/>
      <c r="F31" s="18"/>
      <c r="G31" s="18"/>
      <c r="J31" s="31" t="s">
        <v>67</v>
      </c>
      <c r="K31" s="32">
        <v>95443877</v>
      </c>
      <c r="L31" s="34">
        <v>90771000</v>
      </c>
      <c r="M31" s="32">
        <f t="shared" si="0"/>
        <v>4672877</v>
      </c>
      <c r="P31" s="25">
        <v>64438000</v>
      </c>
      <c r="Q31" s="25">
        <v>27918000</v>
      </c>
      <c r="R31" s="25">
        <v>3240000</v>
      </c>
    </row>
    <row r="32" spans="1:20" ht="18" customHeight="1" x14ac:dyDescent="0.25">
      <c r="A32" s="5"/>
      <c r="B32" s="4" t="s">
        <v>69</v>
      </c>
      <c r="C32" s="5" t="s">
        <v>46</v>
      </c>
      <c r="D32" s="18">
        <v>90771000</v>
      </c>
      <c r="E32" s="18"/>
      <c r="F32" s="18"/>
      <c r="G32" s="18">
        <v>90771000</v>
      </c>
      <c r="J32" s="35" t="s">
        <v>87</v>
      </c>
      <c r="K32" s="36">
        <f>SUM(K27:K31)</f>
        <v>918216637</v>
      </c>
      <c r="L32" s="36">
        <f>SUM(L27:L31)</f>
        <v>534665402</v>
      </c>
      <c r="M32" s="36">
        <f>SUM(M27:M31)</f>
        <v>383551235</v>
      </c>
      <c r="P32" s="25">
        <v>18700000</v>
      </c>
      <c r="Q32" s="25">
        <v>27918000</v>
      </c>
      <c r="R32" s="25">
        <v>3240000</v>
      </c>
    </row>
    <row r="33" spans="1:21" ht="18" customHeight="1" x14ac:dyDescent="0.25">
      <c r="A33" s="5"/>
      <c r="B33" s="4" t="s">
        <v>70</v>
      </c>
      <c r="C33" s="5" t="s">
        <v>47</v>
      </c>
      <c r="D33" s="18"/>
      <c r="E33" s="18"/>
      <c r="F33" s="18"/>
      <c r="G33" s="18"/>
      <c r="P33" s="25">
        <v>45770903</v>
      </c>
    </row>
    <row r="34" spans="1:21" ht="18" customHeight="1" x14ac:dyDescent="0.25">
      <c r="A34" s="5" t="s">
        <v>48</v>
      </c>
      <c r="B34" s="4" t="s">
        <v>49</v>
      </c>
      <c r="C34" s="5">
        <v>37</v>
      </c>
      <c r="D34" s="18"/>
      <c r="E34" s="18"/>
      <c r="F34" s="18"/>
      <c r="G34" s="18"/>
      <c r="P34" s="25">
        <v>13260999</v>
      </c>
    </row>
    <row r="35" spans="1:21" ht="18" customHeight="1" x14ac:dyDescent="0.25">
      <c r="A35" s="5"/>
      <c r="B35" s="20" t="s">
        <v>50</v>
      </c>
      <c r="C35" s="5"/>
      <c r="D35" s="16">
        <f>D26</f>
        <v>535665402</v>
      </c>
      <c r="E35" s="16"/>
      <c r="F35" s="16"/>
      <c r="G35" s="16">
        <f>G26</f>
        <v>535665402</v>
      </c>
      <c r="P35" s="25">
        <v>7722000</v>
      </c>
    </row>
    <row r="36" spans="1:21" ht="31.5" x14ac:dyDescent="0.25">
      <c r="A36" s="5" t="s">
        <v>51</v>
      </c>
      <c r="B36" s="8" t="s">
        <v>71</v>
      </c>
      <c r="C36" s="5">
        <v>38</v>
      </c>
      <c r="D36" s="18"/>
      <c r="E36" s="18"/>
      <c r="F36" s="17"/>
      <c r="G36" s="18"/>
      <c r="P36" s="25">
        <v>19800000</v>
      </c>
    </row>
    <row r="37" spans="1:21" ht="18" customHeight="1" x14ac:dyDescent="0.25">
      <c r="A37" s="5" t="s">
        <v>52</v>
      </c>
      <c r="B37" s="4" t="s">
        <v>53</v>
      </c>
      <c r="C37" s="5">
        <v>42</v>
      </c>
      <c r="D37" s="18"/>
      <c r="E37" s="18"/>
      <c r="F37" s="18"/>
      <c r="G37" s="18"/>
      <c r="K37" s="25" t="s">
        <v>79</v>
      </c>
      <c r="L37" s="25">
        <v>463022702</v>
      </c>
      <c r="M37" s="25">
        <v>70000000</v>
      </c>
      <c r="N37" s="25">
        <f>L37-M37</f>
        <v>393022702</v>
      </c>
      <c r="P37" s="25">
        <v>1350000</v>
      </c>
    </row>
    <row r="38" spans="1:21" ht="18" customHeight="1" x14ac:dyDescent="0.25">
      <c r="A38" s="5"/>
      <c r="B38" s="20" t="s">
        <v>54</v>
      </c>
      <c r="C38" s="5"/>
      <c r="D38" s="16">
        <f>D35</f>
        <v>535665402</v>
      </c>
      <c r="E38" s="16"/>
      <c r="F38" s="16"/>
      <c r="G38" s="16">
        <f>G35</f>
        <v>535665402</v>
      </c>
      <c r="K38" s="25" t="s">
        <v>80</v>
      </c>
      <c r="L38" s="25">
        <v>117855000</v>
      </c>
      <c r="P38" s="25">
        <v>4500000</v>
      </c>
    </row>
    <row r="39" spans="1:21" s="12" customFormat="1" ht="34.5" customHeight="1" x14ac:dyDescent="0.25">
      <c r="A39" s="1" t="s">
        <v>55</v>
      </c>
      <c r="B39" s="9" t="s">
        <v>72</v>
      </c>
      <c r="C39" s="5">
        <v>50</v>
      </c>
      <c r="D39" s="16">
        <f>D25-D38</f>
        <v>645603634</v>
      </c>
      <c r="E39" s="16"/>
      <c r="F39" s="16"/>
      <c r="G39" s="16">
        <f>G25-G38</f>
        <v>645603634</v>
      </c>
      <c r="K39" s="26"/>
      <c r="L39" s="26"/>
      <c r="M39" s="26"/>
      <c r="N39" s="26"/>
      <c r="O39" s="26"/>
      <c r="P39" s="25">
        <v>70000000</v>
      </c>
      <c r="Q39" s="25"/>
      <c r="R39" s="25"/>
      <c r="S39" s="26"/>
      <c r="T39" s="26"/>
      <c r="U39" s="26"/>
    </row>
    <row r="40" spans="1:21" ht="18" customHeight="1" x14ac:dyDescent="0.25">
      <c r="A40" s="1" t="s">
        <v>56</v>
      </c>
      <c r="B40" s="21" t="s">
        <v>57</v>
      </c>
      <c r="C40" s="5">
        <v>70</v>
      </c>
      <c r="D40" s="18">
        <f>D39*0.1</f>
        <v>64560363.400000006</v>
      </c>
      <c r="E40" s="18"/>
      <c r="F40" s="18"/>
      <c r="G40" s="18">
        <f>G39*0.1</f>
        <v>64560363.400000006</v>
      </c>
      <c r="P40" s="28">
        <f>SUM(P29:P39)</f>
        <v>248825902</v>
      </c>
      <c r="Q40" s="27">
        <f>SUM(Q29:Q39)</f>
        <v>90771000</v>
      </c>
      <c r="R40" s="25">
        <f>SUM(R29:R39)</f>
        <v>10641500</v>
      </c>
      <c r="S40" s="25">
        <f>SUM(S29:S39)</f>
        <v>8251000</v>
      </c>
      <c r="U40" s="27">
        <f>R40+S40+T29</f>
        <v>21260800</v>
      </c>
    </row>
    <row r="42" spans="1:21" ht="15" customHeight="1" x14ac:dyDescent="0.25">
      <c r="D42" s="45" t="s">
        <v>16</v>
      </c>
      <c r="E42" s="45"/>
      <c r="F42" s="45"/>
      <c r="G42" s="45"/>
    </row>
    <row r="43" spans="1:21" ht="15" customHeight="1" x14ac:dyDescent="0.25">
      <c r="D43" s="46" t="s">
        <v>17</v>
      </c>
      <c r="E43" s="46"/>
      <c r="F43" s="46"/>
      <c r="G43" s="46"/>
    </row>
  </sheetData>
  <mergeCells count="15">
    <mergeCell ref="C4:G4"/>
    <mergeCell ref="E1:G1"/>
    <mergeCell ref="A2:B2"/>
    <mergeCell ref="C2:G2"/>
    <mergeCell ref="A3:B3"/>
    <mergeCell ref="C3:G3"/>
    <mergeCell ref="D42:G42"/>
    <mergeCell ref="D43:G43"/>
    <mergeCell ref="A5:G5"/>
    <mergeCell ref="A6:G6"/>
    <mergeCell ref="A9:A10"/>
    <mergeCell ref="B9:B10"/>
    <mergeCell ref="C9:C10"/>
    <mergeCell ref="D9:D10"/>
    <mergeCell ref="E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NHAP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2023-12-26T00:34:11Z</cp:lastPrinted>
  <dcterms:created xsi:type="dcterms:W3CDTF">2022-12-19T03:25:17Z</dcterms:created>
  <dcterms:modified xsi:type="dcterms:W3CDTF">2023-12-26T08:01:56Z</dcterms:modified>
</cp:coreProperties>
</file>